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Roaming\VNPT Plugin\Files\FileTemp\"/>
    </mc:Choice>
  </mc:AlternateContent>
  <xr:revisionPtr revIDLastSave="0" documentId="13_ncr:1_{81233A6E-D8A7-4B9A-BB7B-0C415DDE92DB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SGV" sheetId="10" state="veryHidden" r:id="rId1"/>
    <sheet name="Sheet1" sheetId="1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2" i="12" l="1"/>
  <c r="U22" i="12"/>
  <c r="R22" i="12"/>
  <c r="M22" i="12"/>
  <c r="O22" i="12" s="1"/>
  <c r="V20" i="12"/>
  <c r="U20" i="12"/>
  <c r="R20" i="12"/>
  <c r="M20" i="12"/>
  <c r="O20" i="12" s="1"/>
  <c r="Y20" i="12" s="1"/>
  <c r="V14" i="12"/>
  <c r="AA14" i="12" s="1"/>
  <c r="U14" i="12"/>
  <c r="R14" i="12"/>
  <c r="M14" i="12"/>
  <c r="O14" i="12" s="1"/>
  <c r="Y14" i="12" s="1"/>
  <c r="V17" i="12"/>
  <c r="U17" i="12"/>
  <c r="R17" i="12"/>
  <c r="M17" i="12"/>
  <c r="O17" i="12" s="1"/>
  <c r="Y17" i="12" s="1"/>
  <c r="AA22" i="12" l="1"/>
  <c r="Y22" i="12"/>
  <c r="AB22" i="12"/>
  <c r="Z22" i="12" s="1"/>
  <c r="AA17" i="12"/>
  <c r="AB20" i="12"/>
  <c r="AA20" i="12"/>
  <c r="Z20" i="12" s="1"/>
  <c r="AB14" i="12"/>
  <c r="Z14" i="12" s="1"/>
  <c r="AG14" i="12" s="1"/>
  <c r="AB17" i="12"/>
  <c r="Z17" i="12" s="1"/>
  <c r="AG22" i="12" l="1"/>
  <c r="AJ22" i="12" s="1"/>
  <c r="AG17" i="12"/>
  <c r="AJ17" i="12" s="1"/>
  <c r="AK22" i="12" s="1"/>
  <c r="AG20" i="12"/>
  <c r="AJ20" i="12" s="1"/>
  <c r="AJ14" i="12"/>
  <c r="AK20" i="12" l="1"/>
</calcChain>
</file>

<file path=xl/sharedStrings.xml><?xml version="1.0" encoding="utf-8"?>
<sst xmlns="http://schemas.openxmlformats.org/spreadsheetml/2006/main" count="92" uniqueCount="72">
  <si>
    <t>TT</t>
  </si>
  <si>
    <t>Họ và tên</t>
  </si>
  <si>
    <t>Ngày tháng năm sinh</t>
  </si>
  <si>
    <t>Trình độ đào tạo</t>
  </si>
  <si>
    <t>Số tháng nghỉ sớm so với quy định</t>
  </si>
  <si>
    <t>Trợ cấp nghỉ trước tuổi</t>
  </si>
  <si>
    <t>Trợ cấp cho thời gian công tác đóng BHXH</t>
  </si>
  <si>
    <t>Trợ cấp thôi việc</t>
  </si>
  <si>
    <t>Trợ cấp tìm việc làm</t>
  </si>
  <si>
    <t>Hệ số lương theo ngạch, bậc, chức danh, chức vụ hiện hưởng</t>
  </si>
  <si>
    <t>Tổng số năm đóng BHXH</t>
  </si>
  <si>
    <t>Trong đó</t>
  </si>
  <si>
    <t>Năm</t>
  </si>
  <si>
    <t>Tháng</t>
  </si>
  <si>
    <t>Thời điểm nghỉ hưu đúng tuổi</t>
  </si>
  <si>
    <t>Thời điểm nghỉ hưu trước tuổi</t>
  </si>
  <si>
    <t>Phụ cấp công vụ (25%)</t>
  </si>
  <si>
    <t>Các khoản phụ cấp</t>
  </si>
  <si>
    <t>Trợ cấp hưu trí một lần cho thời gian nghỉ sớm</t>
  </si>
  <si>
    <t>Số Năm</t>
  </si>
  <si>
    <t>Số Tháng</t>
  </si>
  <si>
    <t>Kinh phí giải quyết chính sách, chế độ do NSNN đảm bảo</t>
  </si>
  <si>
    <t>Tiền lương tháng hiện hưởng</t>
  </si>
  <si>
    <t>Chính sách NHTT</t>
  </si>
  <si>
    <t>Chính sách thôi việc ngay</t>
  </si>
  <si>
    <t>Số năm NHTT (làm tròn)</t>
  </si>
  <si>
    <t>Trợ cấp tiền lương hiện hưởng cho mỗi năm đóng BHXH</t>
  </si>
  <si>
    <t xml:space="preserve">Phụ cấp chức vụ </t>
  </si>
  <si>
    <t xml:space="preserve">Phụ cấp thâm niên vượt khung </t>
  </si>
  <si>
    <t xml:space="preserve">Phụ cấp thâm niên nghề </t>
  </si>
  <si>
    <t xml:space="preserve">Phụ cấp ưu đãi ngành, nghề </t>
  </si>
  <si>
    <t xml:space="preserve">Phụ cấp trách nhiệm theo nghề  </t>
  </si>
  <si>
    <t>Đại học</t>
  </si>
  <si>
    <t>I</t>
  </si>
  <si>
    <t>II</t>
  </si>
  <si>
    <t>DỰ TOÁN KINH PHÍ TRƯỚC ĐIỀU CHỈNH</t>
  </si>
  <si>
    <t>DỰ TOÁN KINH PHÍ SAU ĐIỀU CHỈNH</t>
  </si>
  <si>
    <t>Đơn vị tính: nghìn đồng</t>
  </si>
  <si>
    <t>Hệ số chênh lệch bảo lưu lương</t>
  </si>
  <si>
    <t>Phụ cấp công tác Đảng, đoàn thể chính trị xã hội
(30%)</t>
  </si>
  <si>
    <t>Kinh phí giải quyết chính sách, chế độ NHTT từ nguồn thu  hoạt động sự nghiệp của đơn vị</t>
  </si>
  <si>
    <t xml:space="preserve">Tổng cộng
</t>
  </si>
  <si>
    <t>Nghỉ hưu trước tuổi(làm tròn số)</t>
  </si>
  <si>
    <t>Thôi việc ngay (làm tròn số)</t>
  </si>
  <si>
    <t>4</t>
  </si>
  <si>
    <t>6</t>
  </si>
  <si>
    <t>7</t>
  </si>
  <si>
    <t>9</t>
  </si>
  <si>
    <t>10</t>
  </si>
  <si>
    <t>12</t>
  </si>
  <si>
    <t>13</t>
  </si>
  <si>
    <t>15</t>
  </si>
  <si>
    <t>16</t>
  </si>
  <si>
    <t>Dự toán chênh lệch sau điều chỉnh</t>
  </si>
  <si>
    <t>5</t>
  </si>
  <si>
    <t>8</t>
  </si>
  <si>
    <t>11</t>
  </si>
  <si>
    <t>14</t>
  </si>
  <si>
    <t>Vi Văn Thủ</t>
  </si>
  <si>
    <t>'20/10/1970</t>
  </si>
  <si>
    <t>Trung cấp Luật</t>
  </si>
  <si>
    <t>Công chức Tư pháp - Hộ tịch xã Hữu Khánh</t>
  </si>
  <si>
    <t>Nông Thị Hường</t>
  </si>
  <si>
    <t>Công chức Tài chính - Kế toán xã Vạn Linh</t>
  </si>
  <si>
    <t>Chức danh/Chức vụ tại thời điểm phê duyệt</t>
  </si>
  <si>
    <t>BIỂU ĐIỂU CHỈNH DỰ TOÁN KINH PHÍ THỰC HIỆN CHÍNH SÁCH, CHẾ ĐỘ  
THEO NGHỊ ĐỊNH SỐ 178/2024/NĐ-CP (ĐƯỢC SỬA ĐỔI, BỔ SUNG TẠI NGHỊ ĐỊNH SỐ 67/2025/NĐ-CP) CỦA CHÍNH PHỦ</t>
  </si>
  <si>
    <t>Dự toán kinh phí được hưởng theo Nghị định số 178/2024/NĐ-CP (được sửa đổi, bổ sung tại Nghị định số 67/2025/NĐ-CP)</t>
  </si>
  <si>
    <t>XÃ VẠN LINH, HUYỆN CHI LĂNG (NAY LÀ XÃ VẠN LINH)</t>
  </si>
  <si>
    <t>XÃ HỮU KHÁNH, HUYỆN LỘC BÌNH (NAY LÀ XÃ LỘC BÌNH)</t>
  </si>
  <si>
    <t>Kinh phí đã được phê duyệt tại Quyết định số 1366/QĐ-UBND ngày 26/6/2025 của Chủ tịch UBND tỉnh</t>
  </si>
  <si>
    <t>Kinh phí đã được phê duyệt tại Quyết định số 1416/QĐ-UBND ngày 28/6/2025 của Chủ tịch UBND tỉnh</t>
  </si>
  <si>
    <t>(Kèm theo Quyết định số 246/QĐ-UBND ngày 04/02/2026 của Chủ tịch UBND tỉnh Lạng Sơn)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</si>
</sst>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-* #,##0.00\ _₫_-;\-* #,##0.00\ _₫_-;_-* &quot;-&quot;??\ _₫_-;_-@_-"/>
    <numFmt numFmtId="165" formatCode="_(* #,##0_);_(* \(#,##0\);_(* &quot;-&quot;??_);_(@_)"/>
    <numFmt numFmtId="166" formatCode="_(* #,##0.0_);_(* \(#,##0.0\);_(* &quot;-&quot;??_);_(@_)"/>
    <numFmt numFmtId="167" formatCode="_-* #,##0\ _₫_-;\-* #,##0\ _₫_-;_-* &quot;-&quot;?\ _₫_-;_-@_-"/>
    <numFmt numFmtId="168" formatCode="_-* #,##0\ _₫_-;\-* #,##0\ _₫_-;_-* &quot;-&quot;??\ _₫_-;_-@_-"/>
    <numFmt numFmtId="169" formatCode="#,##0.0"/>
    <numFmt numFmtId="170" formatCode="#,##0_ ;\-#,##0\ "/>
  </numFmts>
  <fonts count="34" x14ac:knownFonts="1">
    <font>
      <sz val="11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2"/>
      <color theme="1"/>
      <name val="Times New Roman"/>
      <family val="2"/>
    </font>
    <font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  <charset val="163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indexed="8"/>
      <name val="Calibri"/>
      <family val="2"/>
      <scheme val="minor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8"/>
      <name val="Times New Roman"/>
      <family val="1"/>
    </font>
    <font>
      <b/>
      <sz val="14"/>
      <name val="Times New Roman"/>
      <family val="1"/>
    </font>
    <font>
      <sz val="13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6"/>
      <name val="Times New Roman"/>
      <family val="1"/>
    </font>
    <font>
      <i/>
      <sz val="14"/>
      <name val="Times New Roman"/>
      <family val="1"/>
    </font>
    <font>
      <b/>
      <i/>
      <sz val="12"/>
      <name val="Times New Roman"/>
      <family val="1"/>
    </font>
    <font>
      <b/>
      <sz val="11"/>
      <name val="Times New Roman"/>
      <family val="2"/>
    </font>
    <font>
      <i/>
      <sz val="11"/>
      <name val="Times New Roman"/>
      <family val="2"/>
    </font>
    <font>
      <b/>
      <i/>
      <sz val="11"/>
      <name val="Times New Roman"/>
      <family val="2"/>
    </font>
    <font>
      <sz val="11"/>
      <name val="Times New Roman"/>
      <family val="2"/>
    </font>
    <font>
      <i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60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7" fillId="0" borderId="0"/>
    <xf numFmtId="0" fontId="6" fillId="0" borderId="0"/>
    <xf numFmtId="0" fontId="5" fillId="0" borderId="0"/>
    <xf numFmtId="0" fontId="3" fillId="0" borderId="0"/>
    <xf numFmtId="0" fontId="6" fillId="0" borderId="0"/>
    <xf numFmtId="9" fontId="10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11" fillId="0" borderId="0"/>
    <xf numFmtId="0" fontId="11" fillId="0" borderId="0"/>
    <xf numFmtId="0" fontId="6" fillId="0" borderId="0"/>
    <xf numFmtId="9" fontId="12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9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15" fillId="0" borderId="0"/>
    <xf numFmtId="0" fontId="10" fillId="0" borderId="0"/>
    <xf numFmtId="43" fontId="10" fillId="0" borderId="0" applyFont="0" applyFill="0" applyBorder="0" applyAlignment="0" applyProtection="0"/>
    <xf numFmtId="0" fontId="6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9" fontId="6" fillId="0" borderId="0" applyFont="0" applyFill="0" applyBorder="0" applyAlignment="0" applyProtection="0"/>
    <xf numFmtId="0" fontId="1" fillId="0" borderId="0"/>
  </cellStyleXfs>
  <cellXfs count="184">
    <xf numFmtId="0" fontId="0" fillId="0" borderId="0" xfId="0"/>
    <xf numFmtId="0" fontId="17" fillId="2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18" fillId="2" borderId="0" xfId="0" applyFont="1" applyFill="1"/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right" vertical="center"/>
    </xf>
    <xf numFmtId="0" fontId="19" fillId="2" borderId="0" xfId="0" applyFont="1" applyFill="1" applyAlignment="1">
      <alignment vertical="center"/>
    </xf>
    <xf numFmtId="0" fontId="13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16" fillId="2" borderId="0" xfId="0" applyFont="1" applyFill="1" applyAlignment="1">
      <alignment horizontal="right" vertical="center"/>
    </xf>
    <xf numFmtId="3" fontId="19" fillId="2" borderId="0" xfId="0" applyNumberFormat="1" applyFont="1" applyFill="1" applyAlignment="1">
      <alignment horizontal="right" vertical="center"/>
    </xf>
    <xf numFmtId="0" fontId="22" fillId="2" borderId="0" xfId="0" applyFont="1" applyFill="1" applyAlignment="1">
      <alignment vertical="center"/>
    </xf>
    <xf numFmtId="0" fontId="23" fillId="2" borderId="0" xfId="0" applyFont="1" applyFill="1" applyAlignment="1">
      <alignment vertical="center"/>
    </xf>
    <xf numFmtId="0" fontId="14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vertical="center" wrapText="1"/>
    </xf>
    <xf numFmtId="0" fontId="18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26" fillId="2" borderId="0" xfId="0" applyFont="1" applyFill="1" applyAlignment="1">
      <alignment vertical="center"/>
    </xf>
    <xf numFmtId="3" fontId="18" fillId="2" borderId="0" xfId="0" applyNumberFormat="1" applyFont="1" applyFill="1" applyAlignment="1">
      <alignment horizontal="right" vertical="center"/>
    </xf>
    <xf numFmtId="0" fontId="18" fillId="2" borderId="0" xfId="0" applyFont="1" applyFill="1" applyAlignment="1">
      <alignment horizontal="right" vertical="center"/>
    </xf>
    <xf numFmtId="0" fontId="20" fillId="3" borderId="0" xfId="0" applyFont="1" applyFill="1" applyAlignment="1">
      <alignment horizontal="center" vertical="center"/>
    </xf>
    <xf numFmtId="164" fontId="24" fillId="2" borderId="4" xfId="54" applyFont="1" applyFill="1" applyBorder="1" applyAlignment="1">
      <alignment horizontal="center" vertical="center" wrapText="1"/>
    </xf>
    <xf numFmtId="0" fontId="25" fillId="2" borderId="2" xfId="1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0" fillId="0" borderId="12" xfId="0" applyBorder="1"/>
    <xf numFmtId="0" fontId="0" fillId="0" borderId="18" xfId="0" applyBorder="1"/>
    <xf numFmtId="3" fontId="29" fillId="3" borderId="13" xfId="1" applyNumberFormat="1" applyFont="1" applyFill="1" applyBorder="1" applyAlignment="1">
      <alignment horizontal="center" vertical="center" wrapText="1"/>
    </xf>
    <xf numFmtId="3" fontId="30" fillId="3" borderId="13" xfId="1" applyNumberFormat="1" applyFont="1" applyFill="1" applyBorder="1" applyAlignment="1">
      <alignment horizontal="center" vertical="center" wrapText="1"/>
    </xf>
    <xf numFmtId="3" fontId="30" fillId="3" borderId="13" xfId="0" applyNumberFormat="1" applyFont="1" applyFill="1" applyBorder="1" applyAlignment="1">
      <alignment horizontal="center" vertical="center"/>
    </xf>
    <xf numFmtId="169" fontId="29" fillId="3" borderId="13" xfId="1" applyNumberFormat="1" applyFont="1" applyFill="1" applyBorder="1" applyAlignment="1">
      <alignment horizontal="right" vertical="center" wrapText="1"/>
    </xf>
    <xf numFmtId="0" fontId="30" fillId="3" borderId="13" xfId="0" applyFont="1" applyFill="1" applyBorder="1" applyAlignment="1">
      <alignment horizontal="center" vertical="center"/>
    </xf>
    <xf numFmtId="0" fontId="29" fillId="2" borderId="13" xfId="0" applyFont="1" applyFill="1" applyBorder="1" applyAlignment="1">
      <alignment horizontal="center" vertical="center"/>
    </xf>
    <xf numFmtId="2" fontId="29" fillId="2" borderId="13" xfId="0" applyNumberFormat="1" applyFont="1" applyFill="1" applyBorder="1" applyAlignment="1">
      <alignment horizontal="center" vertical="center" wrapText="1"/>
    </xf>
    <xf numFmtId="0" fontId="29" fillId="2" borderId="13" xfId="0" applyFont="1" applyFill="1" applyBorder="1" applyAlignment="1">
      <alignment horizontal="center" vertical="center" wrapText="1"/>
    </xf>
    <xf numFmtId="9" fontId="29" fillId="2" borderId="13" xfId="0" applyNumberFormat="1" applyFont="1" applyFill="1" applyBorder="1" applyAlignment="1">
      <alignment horizontal="center" vertical="center" wrapText="1"/>
    </xf>
    <xf numFmtId="164" fontId="29" fillId="2" borderId="13" xfId="54" applyFont="1" applyFill="1" applyBorder="1" applyAlignment="1">
      <alignment horizontal="center" vertical="center" wrapText="1"/>
    </xf>
    <xf numFmtId="37" fontId="29" fillId="2" borderId="13" xfId="52" applyNumberFormat="1" applyFont="1" applyFill="1" applyBorder="1" applyAlignment="1">
      <alignment horizontal="center" vertical="center" wrapText="1"/>
    </xf>
    <xf numFmtId="14" fontId="29" fillId="2" borderId="13" xfId="0" applyNumberFormat="1" applyFont="1" applyFill="1" applyBorder="1" applyAlignment="1">
      <alignment horizontal="center" vertical="center" wrapText="1"/>
    </xf>
    <xf numFmtId="14" fontId="29" fillId="2" borderId="13" xfId="27" quotePrefix="1" applyNumberFormat="1" applyFont="1" applyFill="1" applyBorder="1" applyAlignment="1">
      <alignment horizontal="center" vertical="center" wrapText="1"/>
    </xf>
    <xf numFmtId="166" fontId="29" fillId="2" borderId="13" xfId="52" applyNumberFormat="1" applyFont="1" applyFill="1" applyBorder="1" applyAlignment="1">
      <alignment horizontal="center" vertical="center" wrapText="1"/>
    </xf>
    <xf numFmtId="166" fontId="29" fillId="2" borderId="13" xfId="52" applyNumberFormat="1" applyFont="1" applyFill="1" applyBorder="1" applyAlignment="1">
      <alignment vertical="center" wrapText="1"/>
    </xf>
    <xf numFmtId="167" fontId="29" fillId="2" borderId="13" xfId="0" applyNumberFormat="1" applyFont="1" applyFill="1" applyBorder="1" applyAlignment="1">
      <alignment horizontal="center" vertical="center" wrapText="1"/>
    </xf>
    <xf numFmtId="37" fontId="29" fillId="2" borderId="13" xfId="0" applyNumberFormat="1" applyFont="1" applyFill="1" applyBorder="1" applyAlignment="1">
      <alignment horizontal="center" vertical="center" wrapText="1"/>
    </xf>
    <xf numFmtId="165" fontId="29" fillId="2" borderId="13" xfId="0" applyNumberFormat="1" applyFont="1" applyFill="1" applyBorder="1" applyAlignment="1">
      <alignment horizontal="center" vertical="center" wrapText="1"/>
    </xf>
    <xf numFmtId="3" fontId="29" fillId="2" borderId="13" xfId="0" applyNumberFormat="1" applyFont="1" applyFill="1" applyBorder="1" applyAlignment="1">
      <alignment horizontal="center" vertical="center" wrapText="1"/>
    </xf>
    <xf numFmtId="165" fontId="29" fillId="2" borderId="13" xfId="0" applyNumberFormat="1" applyFont="1" applyFill="1" applyBorder="1" applyAlignment="1">
      <alignment vertical="center"/>
    </xf>
    <xf numFmtId="169" fontId="29" fillId="2" borderId="13" xfId="0" applyNumberFormat="1" applyFont="1" applyFill="1" applyBorder="1" applyAlignment="1">
      <alignment horizontal="right" vertical="center" wrapText="1"/>
    </xf>
    <xf numFmtId="3" fontId="31" fillId="2" borderId="13" xfId="0" applyNumberFormat="1" applyFont="1" applyFill="1" applyBorder="1" applyAlignment="1">
      <alignment horizontal="center" vertical="center"/>
    </xf>
    <xf numFmtId="0" fontId="29" fillId="2" borderId="13" xfId="0" applyFont="1" applyFill="1" applyBorder="1" applyAlignment="1">
      <alignment vertical="center"/>
    </xf>
    <xf numFmtId="0" fontId="32" fillId="2" borderId="13" xfId="0" applyFont="1" applyFill="1" applyBorder="1"/>
    <xf numFmtId="0" fontId="32" fillId="2" borderId="13" xfId="0" applyFont="1" applyFill="1" applyBorder="1" applyAlignment="1">
      <alignment horizontal="right"/>
    </xf>
    <xf numFmtId="37" fontId="32" fillId="2" borderId="13" xfId="52" applyNumberFormat="1" applyFont="1" applyFill="1" applyBorder="1" applyAlignment="1">
      <alignment horizontal="center" vertical="center" wrapText="1"/>
    </xf>
    <xf numFmtId="167" fontId="29" fillId="2" borderId="13" xfId="0" applyNumberFormat="1" applyFont="1" applyFill="1" applyBorder="1" applyAlignment="1">
      <alignment vertical="center"/>
    </xf>
    <xf numFmtId="3" fontId="29" fillId="2" borderId="13" xfId="0" applyNumberFormat="1" applyFont="1" applyFill="1" applyBorder="1" applyAlignment="1">
      <alignment horizontal="right" vertical="center" wrapText="1"/>
    </xf>
    <xf numFmtId="3" fontId="29" fillId="2" borderId="13" xfId="1" applyNumberFormat="1" applyFont="1" applyFill="1" applyBorder="1" applyAlignment="1">
      <alignment horizontal="center" vertical="center" wrapText="1"/>
    </xf>
    <xf numFmtId="3" fontId="30" fillId="2" borderId="13" xfId="1" applyNumberFormat="1" applyFont="1" applyFill="1" applyBorder="1" applyAlignment="1">
      <alignment horizontal="center" vertical="center" wrapText="1"/>
    </xf>
    <xf numFmtId="3" fontId="30" fillId="2" borderId="13" xfId="0" applyNumberFormat="1" applyFont="1" applyFill="1" applyBorder="1" applyAlignment="1">
      <alignment horizontal="center" vertical="center"/>
    </xf>
    <xf numFmtId="169" fontId="32" fillId="2" borderId="13" xfId="1" applyNumberFormat="1" applyFont="1" applyFill="1" applyBorder="1" applyAlignment="1">
      <alignment horizontal="center" vertical="center" wrapText="1"/>
    </xf>
    <xf numFmtId="169" fontId="30" fillId="2" borderId="13" xfId="0" applyNumberFormat="1" applyFont="1" applyFill="1" applyBorder="1" applyAlignment="1">
      <alignment horizontal="center" vertical="center"/>
    </xf>
    <xf numFmtId="169" fontId="30" fillId="3" borderId="13" xfId="0" applyNumberFormat="1" applyFont="1" applyFill="1" applyBorder="1" applyAlignment="1">
      <alignment horizontal="center" vertical="center"/>
    </xf>
    <xf numFmtId="169" fontId="32" fillId="2" borderId="13" xfId="0" applyNumberFormat="1" applyFont="1" applyFill="1" applyBorder="1"/>
    <xf numFmtId="0" fontId="23" fillId="2" borderId="13" xfId="0" applyFont="1" applyFill="1" applyBorder="1" applyAlignment="1">
      <alignment horizontal="center" vertical="center"/>
    </xf>
    <xf numFmtId="0" fontId="23" fillId="2" borderId="13" xfId="0" applyFont="1" applyFill="1" applyBorder="1" applyAlignment="1">
      <alignment horizontal="left" vertical="center" wrapText="1"/>
    </xf>
    <xf numFmtId="14" fontId="23" fillId="2" borderId="13" xfId="0" applyNumberFormat="1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vertical="center" wrapText="1"/>
    </xf>
    <xf numFmtId="2" fontId="23" fillId="2" borderId="13" xfId="0" applyNumberFormat="1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9" fontId="23" fillId="2" borderId="13" xfId="0" applyNumberFormat="1" applyFont="1" applyFill="1" applyBorder="1" applyAlignment="1">
      <alignment horizontal="center" vertical="center" wrapText="1"/>
    </xf>
    <xf numFmtId="164" fontId="23" fillId="2" borderId="13" xfId="54" applyFont="1" applyFill="1" applyBorder="1" applyAlignment="1">
      <alignment horizontal="center" vertical="center" wrapText="1"/>
    </xf>
    <xf numFmtId="37" fontId="23" fillId="2" borderId="13" xfId="52" applyNumberFormat="1" applyFont="1" applyFill="1" applyBorder="1" applyAlignment="1">
      <alignment horizontal="center" vertical="center" wrapText="1"/>
    </xf>
    <xf numFmtId="14" fontId="23" fillId="2" borderId="13" xfId="27" quotePrefix="1" applyNumberFormat="1" applyFont="1" applyFill="1" applyBorder="1" applyAlignment="1">
      <alignment horizontal="center" vertical="center" wrapText="1"/>
    </xf>
    <xf numFmtId="166" fontId="23" fillId="2" borderId="13" xfId="52" applyNumberFormat="1" applyFont="1" applyFill="1" applyBorder="1" applyAlignment="1">
      <alignment horizontal="center" vertical="center" wrapText="1"/>
    </xf>
    <xf numFmtId="166" fontId="23" fillId="2" borderId="13" xfId="52" applyNumberFormat="1" applyFont="1" applyFill="1" applyBorder="1" applyAlignment="1">
      <alignment vertical="center" wrapText="1"/>
    </xf>
    <xf numFmtId="167" fontId="23" fillId="2" borderId="13" xfId="0" applyNumberFormat="1" applyFont="1" applyFill="1" applyBorder="1" applyAlignment="1">
      <alignment horizontal="center" vertical="center" wrapText="1"/>
    </xf>
    <xf numFmtId="37" fontId="23" fillId="2" borderId="13" xfId="0" applyNumberFormat="1" applyFont="1" applyFill="1" applyBorder="1" applyAlignment="1">
      <alignment horizontal="center" vertical="center" wrapText="1"/>
    </xf>
    <xf numFmtId="165" fontId="23" fillId="2" borderId="13" xfId="0" applyNumberFormat="1" applyFont="1" applyFill="1" applyBorder="1" applyAlignment="1">
      <alignment horizontal="center" vertical="center" wrapText="1"/>
    </xf>
    <xf numFmtId="3" fontId="23" fillId="2" borderId="13" xfId="0" applyNumberFormat="1" applyFont="1" applyFill="1" applyBorder="1" applyAlignment="1">
      <alignment horizontal="center" vertical="center" wrapText="1"/>
    </xf>
    <xf numFmtId="165" fontId="24" fillId="2" borderId="13" xfId="0" applyNumberFormat="1" applyFont="1" applyFill="1" applyBorder="1" applyAlignment="1">
      <alignment vertical="center"/>
    </xf>
    <xf numFmtId="169" fontId="23" fillId="2" borderId="13" xfId="0" applyNumberFormat="1" applyFont="1" applyFill="1" applyBorder="1" applyAlignment="1">
      <alignment horizontal="right" vertical="center" wrapText="1"/>
    </xf>
    <xf numFmtId="169" fontId="23" fillId="2" borderId="13" xfId="52" applyNumberFormat="1" applyFont="1" applyFill="1" applyBorder="1" applyAlignment="1">
      <alignment horizontal="right" vertical="center" wrapText="1"/>
    </xf>
    <xf numFmtId="169" fontId="23" fillId="2" borderId="13" xfId="54" applyNumberFormat="1" applyFont="1" applyFill="1" applyBorder="1" applyAlignment="1">
      <alignment horizontal="right" vertical="center"/>
    </xf>
    <xf numFmtId="0" fontId="17" fillId="2" borderId="0" xfId="0" applyFont="1" applyFill="1"/>
    <xf numFmtId="3" fontId="20" fillId="2" borderId="0" xfId="0" applyNumberFormat="1" applyFont="1" applyFill="1" applyAlignment="1">
      <alignment horizontal="center"/>
    </xf>
    <xf numFmtId="3" fontId="23" fillId="2" borderId="13" xfId="1" applyNumberFormat="1" applyFont="1" applyFill="1" applyBorder="1" applyAlignment="1">
      <alignment horizontal="center" vertical="center" wrapText="1"/>
    </xf>
    <xf numFmtId="0" fontId="23" fillId="2" borderId="13" xfId="51" applyFont="1" applyFill="1" applyBorder="1" applyAlignment="1">
      <alignment horizontal="left" vertical="center" wrapText="1"/>
    </xf>
    <xf numFmtId="14" fontId="23" fillId="2" borderId="13" xfId="51" quotePrefix="1" applyNumberFormat="1" applyFont="1" applyFill="1" applyBorder="1" applyAlignment="1">
      <alignment horizontal="center" vertical="center" wrapText="1"/>
    </xf>
    <xf numFmtId="4" fontId="23" fillId="2" borderId="13" xfId="0" applyNumberFormat="1" applyFont="1" applyFill="1" applyBorder="1" applyAlignment="1">
      <alignment horizontal="center" vertical="center" wrapText="1"/>
    </xf>
    <xf numFmtId="4" fontId="23" fillId="2" borderId="13" xfId="0" applyNumberFormat="1" applyFont="1" applyFill="1" applyBorder="1" applyAlignment="1">
      <alignment horizontal="center" wrapText="1"/>
    </xf>
    <xf numFmtId="4" fontId="23" fillId="2" borderId="13" xfId="54" applyNumberFormat="1" applyFont="1" applyFill="1" applyBorder="1" applyAlignment="1">
      <alignment horizontal="center" vertical="center" wrapText="1"/>
    </xf>
    <xf numFmtId="4" fontId="23" fillId="2" borderId="13" xfId="27" quotePrefix="1" applyNumberFormat="1" applyFont="1" applyFill="1" applyBorder="1" applyAlignment="1">
      <alignment horizontal="right" vertical="center" wrapText="1"/>
    </xf>
    <xf numFmtId="3" fontId="23" fillId="2" borderId="13" xfId="52" applyNumberFormat="1" applyFont="1" applyFill="1" applyBorder="1" applyAlignment="1">
      <alignment horizontal="center" vertical="center" wrapText="1"/>
    </xf>
    <xf numFmtId="166" fontId="24" fillId="2" borderId="13" xfId="52" applyNumberFormat="1" applyFont="1" applyFill="1" applyBorder="1" applyAlignment="1">
      <alignment vertical="center" wrapText="1"/>
    </xf>
    <xf numFmtId="168" fontId="23" fillId="2" borderId="13" xfId="0" applyNumberFormat="1" applyFont="1" applyFill="1" applyBorder="1" applyAlignment="1">
      <alignment horizontal="right" vertical="center" wrapText="1"/>
    </xf>
    <xf numFmtId="168" fontId="23" fillId="2" borderId="13" xfId="52" applyNumberFormat="1" applyFont="1" applyFill="1" applyBorder="1" applyAlignment="1">
      <alignment horizontal="right" vertical="center" wrapText="1"/>
    </xf>
    <xf numFmtId="170" fontId="23" fillId="2" borderId="13" xfId="54" applyNumberFormat="1" applyFont="1" applyFill="1" applyBorder="1" applyAlignment="1">
      <alignment horizontal="right" vertical="center"/>
    </xf>
    <xf numFmtId="164" fontId="17" fillId="2" borderId="0" xfId="54" applyFont="1" applyFill="1"/>
    <xf numFmtId="3" fontId="14" fillId="2" borderId="19" xfId="1" applyNumberFormat="1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/>
    </xf>
    <xf numFmtId="0" fontId="23" fillId="2" borderId="14" xfId="0" applyFont="1" applyFill="1" applyBorder="1" applyAlignment="1">
      <alignment horizontal="left" vertical="center" wrapText="1"/>
    </xf>
    <xf numFmtId="14" fontId="23" fillId="2" borderId="14" xfId="0" applyNumberFormat="1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vertical="center" wrapText="1"/>
    </xf>
    <xf numFmtId="2" fontId="23" fillId="2" borderId="14" xfId="0" applyNumberFormat="1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  <xf numFmtId="9" fontId="23" fillId="2" borderId="14" xfId="0" applyNumberFormat="1" applyFont="1" applyFill="1" applyBorder="1" applyAlignment="1">
      <alignment horizontal="center" vertical="center" wrapText="1"/>
    </xf>
    <xf numFmtId="164" fontId="23" fillId="2" borderId="14" xfId="54" applyFont="1" applyFill="1" applyBorder="1" applyAlignment="1">
      <alignment horizontal="center" vertical="center" wrapText="1"/>
    </xf>
    <xf numFmtId="37" fontId="23" fillId="2" borderId="14" xfId="52" applyNumberFormat="1" applyFont="1" applyFill="1" applyBorder="1" applyAlignment="1">
      <alignment horizontal="center" vertical="center" wrapText="1"/>
    </xf>
    <xf numFmtId="166" fontId="23" fillId="2" borderId="14" xfId="52" applyNumberFormat="1" applyFont="1" applyFill="1" applyBorder="1" applyAlignment="1">
      <alignment horizontal="center" vertical="center" wrapText="1"/>
    </xf>
    <xf numFmtId="167" fontId="23" fillId="2" borderId="14" xfId="0" applyNumberFormat="1" applyFont="1" applyFill="1" applyBorder="1" applyAlignment="1">
      <alignment horizontal="center" vertical="center" wrapText="1"/>
    </xf>
    <xf numFmtId="37" fontId="23" fillId="2" borderId="14" xfId="0" applyNumberFormat="1" applyFont="1" applyFill="1" applyBorder="1" applyAlignment="1">
      <alignment horizontal="center" vertical="center" wrapText="1"/>
    </xf>
    <xf numFmtId="165" fontId="23" fillId="2" borderId="14" xfId="0" applyNumberFormat="1" applyFont="1" applyFill="1" applyBorder="1" applyAlignment="1">
      <alignment horizontal="center" vertical="center" wrapText="1"/>
    </xf>
    <xf numFmtId="3" fontId="23" fillId="2" borderId="14" xfId="0" applyNumberFormat="1" applyFont="1" applyFill="1" applyBorder="1" applyAlignment="1">
      <alignment horizontal="center" vertical="center" wrapText="1"/>
    </xf>
    <xf numFmtId="165" fontId="24" fillId="2" borderId="14" xfId="0" applyNumberFormat="1" applyFont="1" applyFill="1" applyBorder="1" applyAlignment="1">
      <alignment vertical="center"/>
    </xf>
    <xf numFmtId="169" fontId="23" fillId="2" borderId="14" xfId="0" applyNumberFormat="1" applyFont="1" applyFill="1" applyBorder="1" applyAlignment="1">
      <alignment horizontal="right" vertical="center" wrapText="1"/>
    </xf>
    <xf numFmtId="169" fontId="23" fillId="2" borderId="14" xfId="52" applyNumberFormat="1" applyFont="1" applyFill="1" applyBorder="1" applyAlignment="1">
      <alignment horizontal="right" vertical="center" wrapText="1"/>
    </xf>
    <xf numFmtId="169" fontId="23" fillId="2" borderId="14" xfId="54" applyNumberFormat="1" applyFont="1" applyFill="1" applyBorder="1" applyAlignment="1">
      <alignment horizontal="right" vertical="center"/>
    </xf>
    <xf numFmtId="169" fontId="33" fillId="2" borderId="13" xfId="0" applyNumberFormat="1" applyFont="1" applyFill="1" applyBorder="1" applyAlignment="1">
      <alignment horizontal="center" vertical="center"/>
    </xf>
    <xf numFmtId="0" fontId="11" fillId="0" borderId="0" xfId="0" applyFont="1"/>
    <xf numFmtId="166" fontId="19" fillId="2" borderId="13" xfId="52" applyNumberFormat="1" applyFont="1" applyFill="1" applyBorder="1" applyAlignment="1">
      <alignment vertical="center" wrapText="1"/>
    </xf>
    <xf numFmtId="0" fontId="19" fillId="2" borderId="13" xfId="0" applyFont="1" applyFill="1" applyBorder="1" applyAlignment="1">
      <alignment horizontal="center" vertical="center" wrapText="1"/>
    </xf>
    <xf numFmtId="3" fontId="33" fillId="2" borderId="13" xfId="1" applyNumberFormat="1" applyFont="1" applyFill="1" applyBorder="1" applyAlignment="1">
      <alignment horizontal="center" vertical="center" wrapText="1"/>
    </xf>
    <xf numFmtId="3" fontId="19" fillId="2" borderId="13" xfId="1" applyNumberFormat="1" applyFont="1" applyFill="1" applyBorder="1" applyAlignment="1">
      <alignment horizontal="center" vertical="center" wrapText="1"/>
    </xf>
    <xf numFmtId="166" fontId="23" fillId="2" borderId="14" xfId="52" applyNumberFormat="1" applyFont="1" applyFill="1" applyBorder="1" applyAlignment="1">
      <alignment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49" fontId="29" fillId="2" borderId="16" xfId="0" applyNumberFormat="1" applyFont="1" applyFill="1" applyBorder="1" applyAlignment="1">
      <alignment horizontal="left" vertical="center" wrapText="1"/>
    </xf>
    <xf numFmtId="49" fontId="29" fillId="2" borderId="17" xfId="0" applyNumberFormat="1" applyFont="1" applyFill="1" applyBorder="1" applyAlignment="1">
      <alignment horizontal="left" vertical="center" wrapText="1"/>
    </xf>
    <xf numFmtId="49" fontId="29" fillId="2" borderId="15" xfId="0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/>
    </xf>
    <xf numFmtId="0" fontId="24" fillId="2" borderId="2" xfId="1" applyFont="1" applyFill="1" applyBorder="1" applyAlignment="1">
      <alignment horizontal="center" vertical="center" wrapText="1"/>
    </xf>
    <xf numFmtId="14" fontId="24" fillId="2" borderId="2" xfId="1" applyNumberFormat="1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wrapText="1"/>
    </xf>
    <xf numFmtId="164" fontId="28" fillId="2" borderId="3" xfId="54" applyFont="1" applyFill="1" applyBorder="1" applyAlignment="1">
      <alignment horizontal="center" vertical="center" wrapText="1"/>
    </xf>
    <xf numFmtId="164" fontId="28" fillId="2" borderId="4" xfId="54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165" fontId="24" fillId="2" borderId="3" xfId="52" applyNumberFormat="1" applyFont="1" applyFill="1" applyBorder="1" applyAlignment="1">
      <alignment horizontal="center" vertical="center" wrapText="1"/>
    </xf>
    <xf numFmtId="165" fontId="24" fillId="2" borderId="5" xfId="52" applyNumberFormat="1" applyFont="1" applyFill="1" applyBorder="1" applyAlignment="1">
      <alignment horizontal="center" vertical="center" wrapText="1"/>
    </xf>
    <xf numFmtId="165" fontId="24" fillId="2" borderId="4" xfId="52" applyNumberFormat="1" applyFont="1" applyFill="1" applyBorder="1" applyAlignment="1">
      <alignment horizontal="center" vertical="center" wrapText="1"/>
    </xf>
    <xf numFmtId="0" fontId="24" fillId="2" borderId="3" xfId="1" applyFont="1" applyFill="1" applyBorder="1" applyAlignment="1">
      <alignment horizontal="center" vertical="center" wrapText="1"/>
    </xf>
    <xf numFmtId="0" fontId="24" fillId="2" borderId="5" xfId="1" applyFont="1" applyFill="1" applyBorder="1" applyAlignment="1">
      <alignment horizontal="center" vertical="center" wrapText="1"/>
    </xf>
    <xf numFmtId="0" fontId="24" fillId="2" borderId="4" xfId="1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8" fillId="2" borderId="6" xfId="1" applyFont="1" applyFill="1" applyBorder="1" applyAlignment="1">
      <alignment horizontal="center" vertical="center" wrapText="1"/>
    </xf>
    <xf numFmtId="0" fontId="28" fillId="2" borderId="7" xfId="1" applyFont="1" applyFill="1" applyBorder="1" applyAlignment="1">
      <alignment horizontal="center" vertical="center" wrapText="1"/>
    </xf>
    <xf numFmtId="0" fontId="28" fillId="2" borderId="3" xfId="1" applyFont="1" applyFill="1" applyBorder="1" applyAlignment="1">
      <alignment horizontal="center" vertical="center" wrapText="1"/>
    </xf>
    <xf numFmtId="0" fontId="28" fillId="2" borderId="4" xfId="1" applyFont="1" applyFill="1" applyBorder="1" applyAlignment="1">
      <alignment horizontal="center" vertical="center" wrapText="1"/>
    </xf>
    <xf numFmtId="164" fontId="24" fillId="2" borderId="9" xfId="54" applyFont="1" applyFill="1" applyBorder="1" applyAlignment="1">
      <alignment horizontal="center" vertical="center" wrapText="1"/>
    </xf>
    <xf numFmtId="164" fontId="24" fillId="2" borderId="10" xfId="54" applyFont="1" applyFill="1" applyBorder="1" applyAlignment="1">
      <alignment horizontal="center" vertical="center" wrapText="1"/>
    </xf>
    <xf numFmtId="164" fontId="24" fillId="2" borderId="11" xfId="54" applyFont="1" applyFill="1" applyBorder="1" applyAlignment="1">
      <alignment horizontal="center" vertical="center" wrapText="1"/>
    </xf>
    <xf numFmtId="164" fontId="28" fillId="2" borderId="2" xfId="54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7" fillId="2" borderId="0" xfId="0" applyFont="1" applyFill="1" applyAlignment="1">
      <alignment horizontal="center" vertical="center" wrapText="1"/>
    </xf>
    <xf numFmtId="164" fontId="23" fillId="2" borderId="2" xfId="54" applyFont="1" applyFill="1" applyBorder="1" applyAlignment="1">
      <alignment horizontal="center" vertical="center" wrapText="1"/>
    </xf>
    <xf numFmtId="164" fontId="24" fillId="2" borderId="3" xfId="54" applyFont="1" applyFill="1" applyBorder="1" applyAlignment="1">
      <alignment horizontal="center" vertical="center" wrapText="1"/>
    </xf>
    <xf numFmtId="164" fontId="24" fillId="2" borderId="5" xfId="54" applyFont="1" applyFill="1" applyBorder="1" applyAlignment="1">
      <alignment horizontal="center" vertical="center" wrapText="1"/>
    </xf>
    <xf numFmtId="164" fontId="24" fillId="2" borderId="4" xfId="54" applyFont="1" applyFill="1" applyBorder="1" applyAlignment="1">
      <alignment horizontal="center" vertical="center" wrapText="1"/>
    </xf>
    <xf numFmtId="164" fontId="28" fillId="2" borderId="6" xfId="54" applyFont="1" applyFill="1" applyBorder="1" applyAlignment="1">
      <alignment horizontal="center" vertical="center" wrapText="1"/>
    </xf>
    <xf numFmtId="164" fontId="28" fillId="2" borderId="8" xfId="54" applyFont="1" applyFill="1" applyBorder="1" applyAlignment="1">
      <alignment horizontal="center" vertical="center" wrapText="1"/>
    </xf>
    <xf numFmtId="164" fontId="28" fillId="2" borderId="7" xfId="54" applyFont="1" applyFill="1" applyBorder="1" applyAlignment="1">
      <alignment horizontal="center" vertical="center" wrapText="1"/>
    </xf>
    <xf numFmtId="164" fontId="24" fillId="2" borderId="6" xfId="54" applyFont="1" applyFill="1" applyBorder="1" applyAlignment="1">
      <alignment horizontal="center" vertical="center" wrapText="1"/>
    </xf>
    <xf numFmtId="164" fontId="24" fillId="2" borderId="8" xfId="54" applyFont="1" applyFill="1" applyBorder="1" applyAlignment="1">
      <alignment horizontal="center" vertical="center" wrapText="1"/>
    </xf>
    <xf numFmtId="164" fontId="24" fillId="2" borderId="7" xfId="54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29" fillId="2" borderId="16" xfId="0" applyFont="1" applyFill="1" applyBorder="1" applyAlignment="1">
      <alignment horizontal="left" vertical="center" wrapText="1"/>
    </xf>
    <xf numFmtId="0" fontId="29" fillId="2" borderId="17" xfId="0" applyFont="1" applyFill="1" applyBorder="1" applyAlignment="1">
      <alignment horizontal="left" vertical="center" wrapText="1"/>
    </xf>
    <xf numFmtId="0" fontId="29" fillId="2" borderId="15" xfId="0" applyFont="1" applyFill="1" applyBorder="1" applyAlignment="1">
      <alignment horizontal="left" vertical="center" wrapText="1"/>
    </xf>
    <xf numFmtId="3" fontId="29" fillId="2" borderId="16" xfId="1" applyNumberFormat="1" applyFont="1" applyFill="1" applyBorder="1" applyAlignment="1">
      <alignment horizontal="left" vertical="center" wrapText="1"/>
    </xf>
    <xf numFmtId="3" fontId="29" fillId="2" borderId="17" xfId="1" applyNumberFormat="1" applyFont="1" applyFill="1" applyBorder="1" applyAlignment="1">
      <alignment horizontal="left" vertical="center" wrapText="1"/>
    </xf>
    <xf numFmtId="3" fontId="29" fillId="2" borderId="15" xfId="1" applyNumberFormat="1" applyFont="1" applyFill="1" applyBorder="1" applyAlignment="1">
      <alignment horizontal="left" vertical="center" wrapText="1"/>
    </xf>
    <xf numFmtId="168" fontId="24" fillId="2" borderId="3" xfId="54" applyNumberFormat="1" applyFont="1" applyFill="1" applyBorder="1" applyAlignment="1">
      <alignment horizontal="center" vertical="center" wrapText="1"/>
    </xf>
    <xf numFmtId="168" fontId="24" fillId="2" borderId="5" xfId="54" applyNumberFormat="1" applyFont="1" applyFill="1" applyBorder="1" applyAlignment="1">
      <alignment horizontal="center" vertical="center" wrapText="1"/>
    </xf>
    <xf numFmtId="168" fontId="24" fillId="2" borderId="4" xfId="54" applyNumberFormat="1" applyFont="1" applyFill="1" applyBorder="1" applyAlignment="1">
      <alignment horizontal="center" vertical="center" wrapText="1"/>
    </xf>
    <xf numFmtId="3" fontId="29" fillId="3" borderId="16" xfId="1" applyNumberFormat="1" applyFont="1" applyFill="1" applyBorder="1" applyAlignment="1">
      <alignment horizontal="left" vertical="center" wrapText="1"/>
    </xf>
    <xf numFmtId="3" fontId="29" fillId="3" borderId="17" xfId="1" applyNumberFormat="1" applyFont="1" applyFill="1" applyBorder="1" applyAlignment="1">
      <alignment horizontal="left" vertical="center" wrapText="1"/>
    </xf>
    <xf numFmtId="3" fontId="29" fillId="3" borderId="15" xfId="1" applyNumberFormat="1" applyFont="1" applyFill="1" applyBorder="1" applyAlignment="1">
      <alignment horizontal="left" vertical="center" wrapText="1"/>
    </xf>
    <xf numFmtId="164" fontId="23" fillId="2" borderId="3" xfId="54" applyFont="1" applyFill="1" applyBorder="1" applyAlignment="1">
      <alignment horizontal="center" vertical="center" wrapText="1"/>
    </xf>
    <xf numFmtId="164" fontId="23" fillId="2" borderId="4" xfId="54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</cellXfs>
  <cellStyles count="60">
    <cellStyle name="Comma" xfId="54" builtinId="3"/>
    <cellStyle name="Comma 10" xfId="52" xr:uid="{00000000-0005-0000-0000-000001000000}"/>
    <cellStyle name="Comma 13" xfId="4" xr:uid="{00000000-0005-0000-0000-000002000000}"/>
    <cellStyle name="Comma 2" xfId="5" xr:uid="{00000000-0005-0000-0000-000003000000}"/>
    <cellStyle name="Comma 2 2" xfId="6" xr:uid="{00000000-0005-0000-0000-000004000000}"/>
    <cellStyle name="Comma 2 3" xfId="7" xr:uid="{00000000-0005-0000-0000-000005000000}"/>
    <cellStyle name="Comma 2 3 2" xfId="37" xr:uid="{00000000-0005-0000-0000-000006000000}"/>
    <cellStyle name="Comma 2 4" xfId="36" xr:uid="{00000000-0005-0000-0000-000007000000}"/>
    <cellStyle name="Comma 3" xfId="8" xr:uid="{00000000-0005-0000-0000-000008000000}"/>
    <cellStyle name="Comma 3 2" xfId="38" xr:uid="{00000000-0005-0000-0000-000009000000}"/>
    <cellStyle name="Comma 4" xfId="9" xr:uid="{00000000-0005-0000-0000-00000A000000}"/>
    <cellStyle name="Comma 5" xfId="10" xr:uid="{00000000-0005-0000-0000-00000B000000}"/>
    <cellStyle name="Comma 5 2" xfId="39" xr:uid="{00000000-0005-0000-0000-00000C000000}"/>
    <cellStyle name="Comma 6" xfId="11" xr:uid="{00000000-0005-0000-0000-00000D000000}"/>
    <cellStyle name="Comma 6 2" xfId="12" xr:uid="{00000000-0005-0000-0000-00000E000000}"/>
    <cellStyle name="Comma 6 2 2" xfId="41" xr:uid="{00000000-0005-0000-0000-00000F000000}"/>
    <cellStyle name="Comma 6 3" xfId="40" xr:uid="{00000000-0005-0000-0000-000010000000}"/>
    <cellStyle name="Comma 7" xfId="3" xr:uid="{00000000-0005-0000-0000-000011000000}"/>
    <cellStyle name="Comma 8" xfId="28" xr:uid="{00000000-0005-0000-0000-000012000000}"/>
    <cellStyle name="Comma 9" xfId="35" xr:uid="{00000000-0005-0000-0000-000013000000}"/>
    <cellStyle name="Comma 9 2" xfId="49" xr:uid="{00000000-0005-0000-0000-000014000000}"/>
    <cellStyle name="Normal" xfId="0" builtinId="0"/>
    <cellStyle name="Normal 10" xfId="27" xr:uid="{00000000-0005-0000-0000-000016000000}"/>
    <cellStyle name="Normal 11" xfId="13" xr:uid="{00000000-0005-0000-0000-000017000000}"/>
    <cellStyle name="Normal 11 2" xfId="42" xr:uid="{00000000-0005-0000-0000-000018000000}"/>
    <cellStyle name="Normal 12" xfId="14" xr:uid="{00000000-0005-0000-0000-000019000000}"/>
    <cellStyle name="Normal 12 2" xfId="57" xr:uid="{00000000-0005-0000-0000-00001A000000}"/>
    <cellStyle name="Normal 13" xfId="34" xr:uid="{00000000-0005-0000-0000-00001B000000}"/>
    <cellStyle name="Normal 13 2" xfId="48" xr:uid="{00000000-0005-0000-0000-00001C000000}"/>
    <cellStyle name="Normal 14" xfId="1" xr:uid="{00000000-0005-0000-0000-00001D000000}"/>
    <cellStyle name="Normal 15" xfId="50" xr:uid="{00000000-0005-0000-0000-00001E000000}"/>
    <cellStyle name="Normal 15 2" xfId="53" xr:uid="{00000000-0005-0000-0000-00001F000000}"/>
    <cellStyle name="Normal 16" xfId="51" xr:uid="{00000000-0005-0000-0000-000020000000}"/>
    <cellStyle name="Normal 16 2" xfId="59" xr:uid="{00000000-0005-0000-0000-000021000000}"/>
    <cellStyle name="Normal 18" xfId="56" xr:uid="{00000000-0005-0000-0000-000022000000}"/>
    <cellStyle name="Normal 2" xfId="15" xr:uid="{00000000-0005-0000-0000-000023000000}"/>
    <cellStyle name="Normal 2 2" xfId="16" xr:uid="{00000000-0005-0000-0000-000024000000}"/>
    <cellStyle name="Normal 2 2 2" xfId="17" xr:uid="{00000000-0005-0000-0000-000025000000}"/>
    <cellStyle name="Normal 2 2 2 2" xfId="43" xr:uid="{00000000-0005-0000-0000-000026000000}"/>
    <cellStyle name="Normal 2 2 3" xfId="29" xr:uid="{00000000-0005-0000-0000-000027000000}"/>
    <cellStyle name="Normal 2_SƠN ĐỘNG-1a" xfId="18" xr:uid="{00000000-0005-0000-0000-000028000000}"/>
    <cellStyle name="Normal 3" xfId="19" xr:uid="{00000000-0005-0000-0000-000029000000}"/>
    <cellStyle name="Normal 3 2" xfId="20" xr:uid="{00000000-0005-0000-0000-00002A000000}"/>
    <cellStyle name="Normal 3 3" xfId="44" xr:uid="{00000000-0005-0000-0000-00002B000000}"/>
    <cellStyle name="Normal 4" xfId="21" xr:uid="{00000000-0005-0000-0000-00002C000000}"/>
    <cellStyle name="Normal 4 2" xfId="30" xr:uid="{00000000-0005-0000-0000-00002D000000}"/>
    <cellStyle name="Normal 4 3" xfId="31" xr:uid="{00000000-0005-0000-0000-00002E000000}"/>
    <cellStyle name="Normal 4 4" xfId="45" xr:uid="{00000000-0005-0000-0000-00002F000000}"/>
    <cellStyle name="Normal 5" xfId="22" xr:uid="{00000000-0005-0000-0000-000030000000}"/>
    <cellStyle name="Normal 5 2" xfId="46" xr:uid="{00000000-0005-0000-0000-000031000000}"/>
    <cellStyle name="Normal 6" xfId="2" xr:uid="{00000000-0005-0000-0000-000032000000}"/>
    <cellStyle name="Normal 6 2" xfId="32" xr:uid="{00000000-0005-0000-0000-000033000000}"/>
    <cellStyle name="Normal 7" xfId="24" xr:uid="{00000000-0005-0000-0000-000034000000}"/>
    <cellStyle name="Normal 8" xfId="25" xr:uid="{00000000-0005-0000-0000-000035000000}"/>
    <cellStyle name="Normal 9" xfId="26" xr:uid="{00000000-0005-0000-0000-000036000000}"/>
    <cellStyle name="Normal 9 2" xfId="55" xr:uid="{00000000-0005-0000-0000-000037000000}"/>
    <cellStyle name="Percent 2" xfId="23" xr:uid="{00000000-0005-0000-0000-000038000000}"/>
    <cellStyle name="Percent 2 2" xfId="33" xr:uid="{00000000-0005-0000-0000-000039000000}"/>
    <cellStyle name="Percent 2 3" xfId="47" xr:uid="{00000000-0005-0000-0000-00003A000000}"/>
    <cellStyle name="Percent 3" xfId="58" xr:uid="{00000000-0005-0000-0000-00003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571500</xdr:colOff>
      <xdr:row>12</xdr:row>
      <xdr:rowOff>0</xdr:rowOff>
    </xdr:from>
    <xdr:ext cx="28575" cy="626298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3600450" y="43910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6298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3600450" y="43910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6298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3600450" y="43910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6298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3600450" y="43910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6298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600450" y="43910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6298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3600450" y="43910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4105275" y="52578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4105275" y="52578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4105275" y="52578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4105275" y="52578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4105275" y="52578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4105275" y="52578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3590925" y="52959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3590925" y="52959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3590925" y="52959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3590925" y="52959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3590925" y="52959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3590925" y="52959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3590925" y="52959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3590925" y="52959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>
          <a:spLocks noChangeArrowheads="1"/>
        </xdr:cNvSpPr>
      </xdr:nvSpPr>
      <xdr:spPr bwMode="auto">
        <a:xfrm>
          <a:off x="3590925" y="52959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3590925" y="52959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3590925" y="52959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3590925" y="52959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E7DFA576-203D-4A7D-9975-2A165218310E}"/>
            </a:ext>
          </a:extLst>
        </xdr:cNvPr>
        <xdr:cNvSpPr txBox="1">
          <a:spLocks noChangeArrowheads="1"/>
        </xdr:cNvSpPr>
      </xdr:nvSpPr>
      <xdr:spPr bwMode="auto">
        <a:xfrm>
          <a:off x="3590925" y="52959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9D6392B5-0DA2-47EB-80DF-DC9B3125FAF2}"/>
            </a:ext>
          </a:extLst>
        </xdr:cNvPr>
        <xdr:cNvSpPr txBox="1">
          <a:spLocks noChangeArrowheads="1"/>
        </xdr:cNvSpPr>
      </xdr:nvSpPr>
      <xdr:spPr bwMode="auto">
        <a:xfrm>
          <a:off x="3590925" y="52959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85F8F855-5EC9-4C96-8AF4-0C0387CD6410}"/>
            </a:ext>
          </a:extLst>
        </xdr:cNvPr>
        <xdr:cNvSpPr txBox="1">
          <a:spLocks noChangeArrowheads="1"/>
        </xdr:cNvSpPr>
      </xdr:nvSpPr>
      <xdr:spPr bwMode="auto">
        <a:xfrm>
          <a:off x="3590925" y="52959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8201CC1C-7DE5-4D47-B37D-0159E076EBC2}"/>
            </a:ext>
          </a:extLst>
        </xdr:cNvPr>
        <xdr:cNvSpPr txBox="1">
          <a:spLocks noChangeArrowheads="1"/>
        </xdr:cNvSpPr>
      </xdr:nvSpPr>
      <xdr:spPr bwMode="auto">
        <a:xfrm>
          <a:off x="3590925" y="52959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EC3A23E1-A2F4-4E86-A2FD-3FF8391459EC}"/>
            </a:ext>
          </a:extLst>
        </xdr:cNvPr>
        <xdr:cNvSpPr txBox="1">
          <a:spLocks noChangeArrowheads="1"/>
        </xdr:cNvSpPr>
      </xdr:nvSpPr>
      <xdr:spPr bwMode="auto">
        <a:xfrm>
          <a:off x="3590925" y="52959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</xdr:row>
      <xdr:rowOff>0</xdr:rowOff>
    </xdr:from>
    <xdr:ext cx="28575" cy="626298"/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DE1E9BE5-6ADC-4EDB-ABF9-80CAAFB32FFB}"/>
            </a:ext>
          </a:extLst>
        </xdr:cNvPr>
        <xdr:cNvSpPr txBox="1">
          <a:spLocks noChangeArrowheads="1"/>
        </xdr:cNvSpPr>
      </xdr:nvSpPr>
      <xdr:spPr bwMode="auto">
        <a:xfrm>
          <a:off x="3590925" y="52959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23"/>
  <sheetViews>
    <sheetView tabSelected="1" zoomScale="70" zoomScaleNormal="70" workbookViewId="0">
      <selection activeCell="A4" sqref="A4:AG4"/>
    </sheetView>
  </sheetViews>
  <sheetFormatPr defaultRowHeight="13.8" x14ac:dyDescent="0.25"/>
  <cols>
    <col min="2" max="2" width="21.109375" customWidth="1"/>
    <col min="3" max="3" width="15" customWidth="1"/>
    <col min="4" max="4" width="0" hidden="1" customWidth="1"/>
    <col min="5" max="5" width="22.88671875" customWidth="1"/>
    <col min="15" max="15" width="10.44140625" customWidth="1"/>
    <col min="16" max="16" width="11.109375" customWidth="1"/>
    <col min="17" max="17" width="14.109375" customWidth="1"/>
    <col min="19" max="20" width="0" hidden="1" customWidth="1"/>
    <col min="23" max="24" width="9.109375" customWidth="1"/>
    <col min="25" max="25" width="14.109375" customWidth="1"/>
    <col min="27" max="27" width="14.33203125" customWidth="1"/>
    <col min="29" max="29" width="0" hidden="1" customWidth="1"/>
    <col min="30" max="32" width="11.33203125" hidden="1" customWidth="1"/>
    <col min="33" max="33" width="13.6640625" customWidth="1"/>
    <col min="34" max="35" width="11.33203125" customWidth="1"/>
    <col min="36" max="36" width="11.88671875" customWidth="1"/>
    <col min="37" max="38" width="11.33203125" customWidth="1"/>
  </cols>
  <sheetData>
    <row r="1" spans="1:38" s="6" customFormat="1" ht="21" x14ac:dyDescent="0.25">
      <c r="A1" s="5"/>
      <c r="E1" s="7"/>
      <c r="P1" s="5"/>
      <c r="Q1" s="5"/>
      <c r="S1" s="8"/>
      <c r="T1" s="8"/>
      <c r="U1" s="8"/>
      <c r="V1" s="9"/>
      <c r="W1" s="8"/>
      <c r="X1" s="8"/>
      <c r="Y1" s="10"/>
      <c r="AC1" s="11"/>
    </row>
    <row r="2" spans="1:38" s="12" customFormat="1" ht="39.9" customHeight="1" x14ac:dyDescent="0.25">
      <c r="A2" s="153" t="s">
        <v>65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</row>
    <row r="3" spans="1:38" s="13" customFormat="1" ht="11.25" customHeight="1" x14ac:dyDescent="0.25">
      <c r="A3" s="153"/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</row>
    <row r="4" spans="1:38" s="13" customFormat="1" ht="18.75" customHeight="1" x14ac:dyDescent="0.25">
      <c r="A4" s="154" t="s">
        <v>71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</row>
    <row r="5" spans="1:38" s="2" customFormat="1" ht="20.25" customHeight="1" x14ac:dyDescent="0.25">
      <c r="A5" s="14"/>
      <c r="B5" s="15"/>
      <c r="C5" s="15"/>
      <c r="D5" s="15"/>
      <c r="E5" s="15"/>
      <c r="F5" s="16"/>
      <c r="P5" s="16"/>
      <c r="Q5" s="16"/>
      <c r="U5" s="17"/>
      <c r="V5" s="18"/>
      <c r="W5" s="17"/>
      <c r="X5" s="17"/>
      <c r="Y5" s="1"/>
      <c r="Z5" s="16"/>
      <c r="AC5" s="19"/>
      <c r="AD5" s="20"/>
      <c r="AE5" s="20"/>
      <c r="AF5" s="131"/>
      <c r="AG5" s="131"/>
      <c r="AJ5" s="131" t="s">
        <v>37</v>
      </c>
      <c r="AK5" s="131"/>
    </row>
    <row r="6" spans="1:38" s="13" customFormat="1" ht="49.2" customHeight="1" x14ac:dyDescent="0.25">
      <c r="A6" s="132" t="s">
        <v>0</v>
      </c>
      <c r="B6" s="132" t="s">
        <v>1</v>
      </c>
      <c r="C6" s="133" t="s">
        <v>2</v>
      </c>
      <c r="D6" s="132" t="s">
        <v>3</v>
      </c>
      <c r="E6" s="132" t="s">
        <v>64</v>
      </c>
      <c r="F6" s="125" t="s">
        <v>9</v>
      </c>
      <c r="G6" s="137" t="s">
        <v>17</v>
      </c>
      <c r="H6" s="137"/>
      <c r="I6" s="137"/>
      <c r="J6" s="137"/>
      <c r="K6" s="137"/>
      <c r="L6" s="137"/>
      <c r="M6" s="137"/>
      <c r="N6" s="137"/>
      <c r="O6" s="138" t="s">
        <v>22</v>
      </c>
      <c r="P6" s="141" t="s">
        <v>14</v>
      </c>
      <c r="Q6" s="133" t="s">
        <v>15</v>
      </c>
      <c r="R6" s="138" t="s">
        <v>10</v>
      </c>
      <c r="S6" s="145" t="s">
        <v>11</v>
      </c>
      <c r="T6" s="146"/>
      <c r="U6" s="125" t="s">
        <v>4</v>
      </c>
      <c r="V6" s="181" t="s">
        <v>25</v>
      </c>
      <c r="W6" s="134" t="s">
        <v>11</v>
      </c>
      <c r="X6" s="134"/>
      <c r="Y6" s="156" t="s">
        <v>18</v>
      </c>
      <c r="Z6" s="149" t="s">
        <v>23</v>
      </c>
      <c r="AA6" s="152" t="s">
        <v>11</v>
      </c>
      <c r="AB6" s="152"/>
      <c r="AC6" s="156" t="s">
        <v>24</v>
      </c>
      <c r="AD6" s="159" t="s">
        <v>11</v>
      </c>
      <c r="AE6" s="160"/>
      <c r="AF6" s="161"/>
      <c r="AG6" s="162" t="s">
        <v>66</v>
      </c>
      <c r="AH6" s="163"/>
      <c r="AI6" s="163"/>
      <c r="AJ6" s="164"/>
      <c r="AK6" s="173" t="s">
        <v>53</v>
      </c>
    </row>
    <row r="7" spans="1:38" s="13" customFormat="1" ht="48" customHeight="1" x14ac:dyDescent="0.25">
      <c r="A7" s="132"/>
      <c r="B7" s="132"/>
      <c r="C7" s="133"/>
      <c r="D7" s="132"/>
      <c r="E7" s="132"/>
      <c r="F7" s="126"/>
      <c r="G7" s="165" t="s">
        <v>38</v>
      </c>
      <c r="H7" s="144" t="s">
        <v>27</v>
      </c>
      <c r="I7" s="144" t="s">
        <v>28</v>
      </c>
      <c r="J7" s="144" t="s">
        <v>29</v>
      </c>
      <c r="K7" s="144" t="s">
        <v>30</v>
      </c>
      <c r="L7" s="144" t="s">
        <v>31</v>
      </c>
      <c r="M7" s="144" t="s">
        <v>16</v>
      </c>
      <c r="N7" s="144" t="s">
        <v>39</v>
      </c>
      <c r="O7" s="139"/>
      <c r="P7" s="142"/>
      <c r="Q7" s="133"/>
      <c r="R7" s="139"/>
      <c r="S7" s="147" t="s">
        <v>12</v>
      </c>
      <c r="T7" s="147" t="s">
        <v>13</v>
      </c>
      <c r="U7" s="126"/>
      <c r="V7" s="182"/>
      <c r="W7" s="134" t="s">
        <v>19</v>
      </c>
      <c r="X7" s="134" t="s">
        <v>20</v>
      </c>
      <c r="Y7" s="157"/>
      <c r="Z7" s="150"/>
      <c r="AA7" s="135" t="s">
        <v>5</v>
      </c>
      <c r="AB7" s="135" t="s">
        <v>6</v>
      </c>
      <c r="AC7" s="157"/>
      <c r="AD7" s="135" t="s">
        <v>7</v>
      </c>
      <c r="AE7" s="135" t="s">
        <v>26</v>
      </c>
      <c r="AF7" s="135" t="s">
        <v>8</v>
      </c>
      <c r="AG7" s="155" t="s">
        <v>21</v>
      </c>
      <c r="AH7" s="155"/>
      <c r="AI7" s="179" t="s">
        <v>40</v>
      </c>
      <c r="AJ7" s="156" t="s">
        <v>41</v>
      </c>
      <c r="AK7" s="174"/>
    </row>
    <row r="8" spans="1:38" s="13" customFormat="1" ht="103.5" customHeight="1" x14ac:dyDescent="0.25">
      <c r="A8" s="132"/>
      <c r="B8" s="132"/>
      <c r="C8" s="133"/>
      <c r="D8" s="132"/>
      <c r="E8" s="132"/>
      <c r="F8" s="127"/>
      <c r="G8" s="166"/>
      <c r="H8" s="144"/>
      <c r="I8" s="144"/>
      <c r="J8" s="144"/>
      <c r="K8" s="144"/>
      <c r="L8" s="144"/>
      <c r="M8" s="144"/>
      <c r="N8" s="144"/>
      <c r="O8" s="140"/>
      <c r="P8" s="143"/>
      <c r="Q8" s="133"/>
      <c r="R8" s="140"/>
      <c r="S8" s="148"/>
      <c r="T8" s="148"/>
      <c r="U8" s="127"/>
      <c r="V8" s="183"/>
      <c r="W8" s="134"/>
      <c r="X8" s="134"/>
      <c r="Y8" s="158"/>
      <c r="Z8" s="151"/>
      <c r="AA8" s="136"/>
      <c r="AB8" s="136"/>
      <c r="AC8" s="158"/>
      <c r="AD8" s="136"/>
      <c r="AE8" s="136"/>
      <c r="AF8" s="136"/>
      <c r="AG8" s="22" t="s">
        <v>42</v>
      </c>
      <c r="AH8" s="22" t="s">
        <v>43</v>
      </c>
      <c r="AI8" s="180"/>
      <c r="AJ8" s="158"/>
      <c r="AK8" s="175"/>
    </row>
    <row r="9" spans="1:38" s="25" customFormat="1" ht="15.6" x14ac:dyDescent="0.25">
      <c r="A9" s="23">
        <v>1</v>
      </c>
      <c r="B9" s="23">
        <v>2</v>
      </c>
      <c r="C9" s="23">
        <v>3</v>
      </c>
      <c r="D9" s="23"/>
      <c r="E9" s="23" t="s">
        <v>44</v>
      </c>
      <c r="F9" s="24">
        <v>5</v>
      </c>
      <c r="G9" s="23" t="s">
        <v>45</v>
      </c>
      <c r="H9" s="23" t="s">
        <v>54</v>
      </c>
      <c r="I9" s="24">
        <v>6</v>
      </c>
      <c r="J9" s="23" t="s">
        <v>46</v>
      </c>
      <c r="K9" s="23" t="s">
        <v>45</v>
      </c>
      <c r="L9" s="24">
        <v>7</v>
      </c>
      <c r="M9" s="23" t="s">
        <v>55</v>
      </c>
      <c r="N9" s="23" t="s">
        <v>46</v>
      </c>
      <c r="O9" s="24">
        <v>8</v>
      </c>
      <c r="P9" s="23" t="s">
        <v>47</v>
      </c>
      <c r="Q9" s="23" t="s">
        <v>55</v>
      </c>
      <c r="R9" s="24">
        <v>9</v>
      </c>
      <c r="S9" s="23" t="s">
        <v>48</v>
      </c>
      <c r="T9" s="23" t="s">
        <v>47</v>
      </c>
      <c r="U9" s="24">
        <v>10</v>
      </c>
      <c r="V9" s="23" t="s">
        <v>56</v>
      </c>
      <c r="W9" s="23" t="s">
        <v>48</v>
      </c>
      <c r="X9" s="24">
        <v>11</v>
      </c>
      <c r="Y9" s="23" t="s">
        <v>49</v>
      </c>
      <c r="Z9" s="23" t="s">
        <v>56</v>
      </c>
      <c r="AA9" s="24">
        <v>12</v>
      </c>
      <c r="AB9" s="23" t="s">
        <v>50</v>
      </c>
      <c r="AC9" s="23" t="s">
        <v>49</v>
      </c>
      <c r="AD9" s="24">
        <v>13</v>
      </c>
      <c r="AE9" s="23" t="s">
        <v>57</v>
      </c>
      <c r="AF9" s="23" t="s">
        <v>50</v>
      </c>
      <c r="AG9" s="24">
        <v>14</v>
      </c>
      <c r="AH9" s="23" t="s">
        <v>51</v>
      </c>
      <c r="AI9" s="23" t="s">
        <v>57</v>
      </c>
      <c r="AJ9" s="24">
        <v>15</v>
      </c>
      <c r="AK9" s="23" t="s">
        <v>52</v>
      </c>
    </row>
    <row r="10" spans="1:38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8"/>
    </row>
    <row r="11" spans="1:38" s="21" customFormat="1" ht="30.75" customHeight="1" x14ac:dyDescent="0.25">
      <c r="A11" s="29" t="s">
        <v>33</v>
      </c>
      <c r="B11" s="176" t="s">
        <v>35</v>
      </c>
      <c r="C11" s="177"/>
      <c r="D11" s="177"/>
      <c r="E11" s="178"/>
      <c r="F11" s="31"/>
      <c r="G11" s="30"/>
      <c r="H11" s="30"/>
      <c r="I11" s="30"/>
      <c r="J11" s="31"/>
      <c r="K11" s="30"/>
      <c r="L11" s="30"/>
      <c r="M11" s="31"/>
      <c r="N11" s="31"/>
      <c r="O11" s="30"/>
      <c r="P11" s="30"/>
      <c r="Q11" s="31"/>
      <c r="R11" s="30"/>
      <c r="S11" s="30"/>
      <c r="T11" s="31"/>
      <c r="U11" s="30"/>
      <c r="V11" s="30"/>
      <c r="W11" s="30"/>
      <c r="X11" s="30"/>
      <c r="Y11" s="29"/>
      <c r="Z11" s="29"/>
      <c r="AA11" s="29"/>
      <c r="AB11" s="29"/>
      <c r="AC11" s="29"/>
      <c r="AD11" s="29"/>
      <c r="AE11" s="29"/>
      <c r="AF11" s="29"/>
      <c r="AG11" s="32"/>
      <c r="AH11" s="31"/>
      <c r="AI11" s="33"/>
      <c r="AJ11" s="33"/>
      <c r="AK11" s="33"/>
    </row>
    <row r="12" spans="1:38" s="3" customFormat="1" ht="45" customHeight="1" x14ac:dyDescent="0.25">
      <c r="A12" s="34">
        <v>1</v>
      </c>
      <c r="B12" s="128" t="s">
        <v>69</v>
      </c>
      <c r="C12" s="129"/>
      <c r="D12" s="129"/>
      <c r="E12" s="130"/>
      <c r="F12" s="35"/>
      <c r="G12" s="36"/>
      <c r="H12" s="36"/>
      <c r="I12" s="37"/>
      <c r="J12" s="37"/>
      <c r="K12" s="38"/>
      <c r="L12" s="38"/>
      <c r="M12" s="38"/>
      <c r="N12" s="38"/>
      <c r="O12" s="39"/>
      <c r="P12" s="40"/>
      <c r="Q12" s="41"/>
      <c r="R12" s="42"/>
      <c r="S12" s="36"/>
      <c r="T12" s="36"/>
      <c r="U12" s="36"/>
      <c r="V12" s="43"/>
      <c r="W12" s="36"/>
      <c r="X12" s="36"/>
      <c r="Y12" s="44"/>
      <c r="Z12" s="45"/>
      <c r="AA12" s="46"/>
      <c r="AB12" s="47"/>
      <c r="AC12" s="48"/>
      <c r="AD12" s="48"/>
      <c r="AE12" s="48"/>
      <c r="AF12" s="48"/>
      <c r="AG12" s="49"/>
      <c r="AH12" s="50"/>
      <c r="AI12" s="51"/>
      <c r="AJ12" s="51"/>
      <c r="AK12" s="51"/>
    </row>
    <row r="13" spans="1:38" s="4" customFormat="1" ht="27" customHeight="1" x14ac:dyDescent="0.25">
      <c r="A13" s="36"/>
      <c r="B13" s="167" t="s">
        <v>67</v>
      </c>
      <c r="C13" s="168"/>
      <c r="D13" s="168"/>
      <c r="E13" s="168"/>
      <c r="F13" s="169"/>
      <c r="G13" s="52"/>
      <c r="H13" s="52"/>
      <c r="I13" s="52"/>
      <c r="J13" s="52"/>
      <c r="K13" s="52"/>
      <c r="L13" s="52"/>
      <c r="M13" s="52"/>
      <c r="N13" s="53"/>
      <c r="O13" s="53"/>
      <c r="P13" s="52"/>
      <c r="Q13" s="52"/>
      <c r="R13" s="52"/>
      <c r="S13" s="52"/>
      <c r="T13" s="52"/>
      <c r="U13" s="52"/>
      <c r="V13" s="52"/>
      <c r="W13" s="44"/>
      <c r="X13" s="55"/>
      <c r="Y13" s="55"/>
      <c r="Z13" s="55"/>
      <c r="AA13" s="56"/>
      <c r="AB13" s="56"/>
      <c r="AC13" s="56"/>
      <c r="AD13" s="56"/>
      <c r="AE13" s="46"/>
      <c r="AF13" s="46"/>
      <c r="AG13" s="46"/>
      <c r="AH13" s="52"/>
      <c r="AI13" s="52"/>
      <c r="AJ13" s="52"/>
      <c r="AK13" s="52"/>
    </row>
    <row r="14" spans="1:38" s="84" customFormat="1" ht="39.75" customHeight="1" x14ac:dyDescent="0.3">
      <c r="A14" s="86"/>
      <c r="B14" s="87" t="s">
        <v>62</v>
      </c>
      <c r="C14" s="88">
        <v>26807</v>
      </c>
      <c r="D14" s="66" t="s">
        <v>32</v>
      </c>
      <c r="E14" s="87" t="s">
        <v>63</v>
      </c>
      <c r="F14" s="89">
        <v>4.32</v>
      </c>
      <c r="G14" s="89"/>
      <c r="H14" s="90"/>
      <c r="I14" s="89"/>
      <c r="J14" s="89"/>
      <c r="K14" s="91"/>
      <c r="L14" s="91"/>
      <c r="M14" s="91">
        <f t="shared" ref="M14" si="0">(F14+G14+H14+I14)*25%</f>
        <v>1.08</v>
      </c>
      <c r="N14" s="92"/>
      <c r="O14" s="93">
        <f t="shared" ref="O14" si="1">SUM(F14:N14)*2340</f>
        <v>12636</v>
      </c>
      <c r="P14" s="66">
        <v>48366</v>
      </c>
      <c r="Q14" s="73">
        <v>45839</v>
      </c>
      <c r="R14" s="94">
        <f t="shared" ref="R14" si="2">(S14)+(IF(T14=0,0,IF(T14&lt;7,1/2,1)))</f>
        <v>27.5</v>
      </c>
      <c r="S14" s="69">
        <v>27</v>
      </c>
      <c r="T14" s="69">
        <v>1</v>
      </c>
      <c r="U14" s="69">
        <f t="shared" ref="U14" si="3">(W14*12)+X14</f>
        <v>77</v>
      </c>
      <c r="V14" s="75">
        <f t="shared" ref="V14" si="4">(W14)+(IF(X14=0,0,IF(X14&lt;7,1/2,1)))</f>
        <v>6.5</v>
      </c>
      <c r="W14" s="69">
        <v>6</v>
      </c>
      <c r="X14" s="69">
        <v>5</v>
      </c>
      <c r="Y14" s="76">
        <f>ROUND((0.9*60*O14),-3)</f>
        <v>682000</v>
      </c>
      <c r="Z14" s="77">
        <f t="shared" ref="Z14" si="5">SUM(AA14:AB14)</f>
        <v>458055</v>
      </c>
      <c r="AA14" s="78">
        <f t="shared" ref="AA14" si="6">4*V14*O14</f>
        <v>328536</v>
      </c>
      <c r="AB14" s="79">
        <f t="shared" ref="AB14" si="7">SUM(4*O14)+(0.5*(R14-15)*O14)</f>
        <v>129519</v>
      </c>
      <c r="AC14" s="80"/>
      <c r="AD14" s="80"/>
      <c r="AE14" s="80"/>
      <c r="AF14" s="80"/>
      <c r="AG14" s="95">
        <f t="shared" ref="AG14" si="8">ROUND(Y14+Z14,0)</f>
        <v>1140055</v>
      </c>
      <c r="AH14" s="95"/>
      <c r="AI14" s="96"/>
      <c r="AJ14" s="97">
        <f t="shared" ref="AJ14" si="9">AG14+AH14+AI14</f>
        <v>1140055</v>
      </c>
      <c r="AK14" s="99"/>
      <c r="AL14" s="98"/>
    </row>
    <row r="15" spans="1:38" s="3" customFormat="1" ht="45" customHeight="1" x14ac:dyDescent="0.25">
      <c r="A15" s="34">
        <v>2</v>
      </c>
      <c r="B15" s="128" t="s">
        <v>70</v>
      </c>
      <c r="C15" s="129"/>
      <c r="D15" s="129"/>
      <c r="E15" s="130"/>
      <c r="F15" s="35"/>
      <c r="G15" s="36"/>
      <c r="H15" s="36"/>
      <c r="I15" s="37"/>
      <c r="J15" s="37"/>
      <c r="K15" s="38"/>
      <c r="L15" s="38"/>
      <c r="M15" s="38"/>
      <c r="N15" s="38"/>
      <c r="O15" s="39"/>
      <c r="P15" s="40"/>
      <c r="Q15" s="41"/>
      <c r="R15" s="42"/>
      <c r="S15" s="36"/>
      <c r="T15" s="36"/>
      <c r="U15" s="36"/>
      <c r="V15" s="120"/>
      <c r="W15" s="121"/>
      <c r="X15" s="121"/>
      <c r="Y15" s="44"/>
      <c r="Z15" s="45"/>
      <c r="AA15" s="46"/>
      <c r="AB15" s="47"/>
      <c r="AC15" s="48"/>
      <c r="AD15" s="48"/>
      <c r="AE15" s="48"/>
      <c r="AF15" s="48"/>
      <c r="AG15" s="49"/>
      <c r="AH15" s="50"/>
      <c r="AI15" s="51"/>
      <c r="AJ15" s="51"/>
      <c r="AK15" s="51"/>
    </row>
    <row r="16" spans="1:38" s="26" customFormat="1" ht="32.25" customHeight="1" x14ac:dyDescent="0.25">
      <c r="A16" s="57"/>
      <c r="B16" s="170" t="s">
        <v>68</v>
      </c>
      <c r="C16" s="171"/>
      <c r="D16" s="171"/>
      <c r="E16" s="171"/>
      <c r="F16" s="172"/>
      <c r="G16" s="58"/>
      <c r="H16" s="58"/>
      <c r="I16" s="58"/>
      <c r="J16" s="59"/>
      <c r="K16" s="58"/>
      <c r="L16" s="58"/>
      <c r="M16" s="59"/>
      <c r="N16" s="59"/>
      <c r="O16" s="54"/>
      <c r="P16" s="58"/>
      <c r="Q16" s="59"/>
      <c r="R16" s="58"/>
      <c r="S16" s="58"/>
      <c r="T16" s="59"/>
      <c r="U16" s="58"/>
      <c r="V16" s="122"/>
      <c r="W16" s="122"/>
      <c r="X16" s="122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60"/>
      <c r="AK16" s="61"/>
    </row>
    <row r="17" spans="1:40" s="84" customFormat="1" ht="39" customHeight="1" x14ac:dyDescent="0.25">
      <c r="A17" s="64"/>
      <c r="B17" s="65" t="s">
        <v>58</v>
      </c>
      <c r="C17" s="66">
        <v>25861</v>
      </c>
      <c r="D17" s="66" t="s">
        <v>60</v>
      </c>
      <c r="E17" s="67" t="s">
        <v>61</v>
      </c>
      <c r="F17" s="68">
        <v>2.86</v>
      </c>
      <c r="G17" s="69"/>
      <c r="H17" s="69"/>
      <c r="I17" s="70"/>
      <c r="J17" s="70"/>
      <c r="K17" s="71"/>
      <c r="L17" s="71"/>
      <c r="M17" s="71">
        <f t="shared" ref="M17" si="10">(F17+G17+H17+I17)*25%</f>
        <v>0.71499999999999997</v>
      </c>
      <c r="N17" s="71"/>
      <c r="O17" s="72">
        <f t="shared" ref="O17" si="11">SUM(F17:N17)*2340</f>
        <v>8365.5</v>
      </c>
      <c r="P17" s="66">
        <v>48945</v>
      </c>
      <c r="Q17" s="73">
        <v>45839</v>
      </c>
      <c r="R17" s="74">
        <f>(S17)+(IF(T17=0,0,IF(T17&lt;7,1/2,1)))</f>
        <v>25.5</v>
      </c>
      <c r="S17" s="69">
        <v>25</v>
      </c>
      <c r="T17" s="69">
        <v>6</v>
      </c>
      <c r="U17" s="69">
        <f>(W17*12)+X17</f>
        <v>102</v>
      </c>
      <c r="V17" s="75">
        <f>(W17)+(IF(X17=0,0,IF(X17&lt;7,1/2,1)))</f>
        <v>8.5</v>
      </c>
      <c r="W17" s="69">
        <v>8</v>
      </c>
      <c r="X17" s="69">
        <v>6</v>
      </c>
      <c r="Y17" s="76">
        <f t="shared" ref="Y17" si="12">0.9*60*O17</f>
        <v>451737</v>
      </c>
      <c r="Z17" s="77">
        <f t="shared" ref="Z17" si="13">SUM(AA17:AB17)</f>
        <v>361807.875</v>
      </c>
      <c r="AA17" s="78">
        <f>4*V17*O17</f>
        <v>284427</v>
      </c>
      <c r="AB17" s="79">
        <f t="shared" ref="AB17" si="14">SUM(4*O17)+(0.5*(R17-15)*O17)</f>
        <v>77380.875</v>
      </c>
      <c r="AC17" s="80"/>
      <c r="AD17" s="80"/>
      <c r="AE17" s="80"/>
      <c r="AF17" s="80"/>
      <c r="AG17" s="81">
        <f>ROUND(Y17+Z17,0)</f>
        <v>813545</v>
      </c>
      <c r="AH17" s="81">
        <v>0</v>
      </c>
      <c r="AI17" s="82"/>
      <c r="AJ17" s="83">
        <f>AG17+AH17+AI17</f>
        <v>813545</v>
      </c>
      <c r="AK17" s="61"/>
      <c r="AN17" s="85"/>
    </row>
    <row r="18" spans="1:40" s="21" customFormat="1" ht="35.25" customHeight="1" x14ac:dyDescent="0.25">
      <c r="A18" s="29" t="s">
        <v>34</v>
      </c>
      <c r="B18" s="176" t="s">
        <v>36</v>
      </c>
      <c r="C18" s="177"/>
      <c r="D18" s="177"/>
      <c r="E18" s="178"/>
      <c r="F18" s="31"/>
      <c r="G18" s="30"/>
      <c r="H18" s="30"/>
      <c r="I18" s="30"/>
      <c r="J18" s="31"/>
      <c r="K18" s="30"/>
      <c r="L18" s="30"/>
      <c r="M18" s="31"/>
      <c r="N18" s="31"/>
      <c r="O18" s="30"/>
      <c r="P18" s="30"/>
      <c r="Q18" s="31"/>
      <c r="R18" s="30"/>
      <c r="S18" s="30"/>
      <c r="T18" s="31"/>
      <c r="U18" s="30"/>
      <c r="V18" s="30"/>
      <c r="W18" s="30"/>
      <c r="X18" s="30"/>
      <c r="Y18" s="29"/>
      <c r="Z18" s="29"/>
      <c r="AA18" s="29"/>
      <c r="AB18" s="29"/>
      <c r="AC18" s="29"/>
      <c r="AD18" s="29"/>
      <c r="AE18" s="29"/>
      <c r="AF18" s="29"/>
      <c r="AG18" s="32"/>
      <c r="AH18" s="31"/>
      <c r="AI18" s="33"/>
      <c r="AJ18" s="62"/>
      <c r="AK18" s="62"/>
    </row>
    <row r="19" spans="1:40" s="4" customFormat="1" ht="29.25" customHeight="1" x14ac:dyDescent="0.25">
      <c r="A19" s="36">
        <v>1</v>
      </c>
      <c r="B19" s="167" t="s">
        <v>67</v>
      </c>
      <c r="C19" s="168"/>
      <c r="D19" s="168"/>
      <c r="E19" s="168"/>
      <c r="F19" s="169"/>
      <c r="G19" s="52"/>
      <c r="H19" s="52"/>
      <c r="I19" s="52"/>
      <c r="J19" s="52"/>
      <c r="K19" s="52"/>
      <c r="L19" s="52"/>
      <c r="M19" s="52"/>
      <c r="N19" s="53"/>
      <c r="O19" s="53"/>
      <c r="P19" s="52"/>
      <c r="Q19" s="52"/>
      <c r="R19" s="52"/>
      <c r="S19" s="52"/>
      <c r="T19" s="52"/>
      <c r="U19" s="52"/>
      <c r="V19" s="52"/>
      <c r="W19" s="44"/>
      <c r="X19" s="55"/>
      <c r="Y19" s="55"/>
      <c r="Z19" s="55"/>
      <c r="AA19" s="56"/>
      <c r="AB19" s="56"/>
      <c r="AC19" s="56"/>
      <c r="AD19" s="56"/>
      <c r="AE19" s="46"/>
      <c r="AF19" s="46"/>
      <c r="AG19" s="46"/>
      <c r="AH19" s="52"/>
      <c r="AI19" s="52"/>
      <c r="AJ19" s="63"/>
      <c r="AK19" s="63"/>
    </row>
    <row r="20" spans="1:40" s="84" customFormat="1" ht="43.5" customHeight="1" x14ac:dyDescent="0.3">
      <c r="A20" s="86"/>
      <c r="B20" s="87" t="s">
        <v>62</v>
      </c>
      <c r="C20" s="88">
        <v>26807</v>
      </c>
      <c r="D20" s="66" t="s">
        <v>32</v>
      </c>
      <c r="E20" s="87" t="s">
        <v>63</v>
      </c>
      <c r="F20" s="89">
        <v>4.32</v>
      </c>
      <c r="G20" s="89"/>
      <c r="H20" s="90"/>
      <c r="I20" s="89"/>
      <c r="J20" s="89"/>
      <c r="K20" s="91"/>
      <c r="L20" s="91"/>
      <c r="M20" s="91">
        <f t="shared" ref="M20" si="15">(F20+G20+H20+I20)*25%</f>
        <v>1.08</v>
      </c>
      <c r="N20" s="92"/>
      <c r="O20" s="93">
        <f t="shared" ref="O20" si="16">SUM(F20:N20)*2340</f>
        <v>12636</v>
      </c>
      <c r="P20" s="66">
        <v>48366</v>
      </c>
      <c r="Q20" s="73">
        <v>45839</v>
      </c>
      <c r="R20" s="94">
        <f t="shared" ref="R20" si="17">(S20)+(IF(T20=0,0,IF(T20&lt;7,1/2,1)))</f>
        <v>27.5</v>
      </c>
      <c r="S20" s="69">
        <v>27</v>
      </c>
      <c r="T20" s="69">
        <v>1</v>
      </c>
      <c r="U20" s="69">
        <f t="shared" ref="U20" si="18">(W20*12)+X20</f>
        <v>83</v>
      </c>
      <c r="V20" s="75">
        <f t="shared" ref="V20" si="19">(W20)+(IF(X20=0,0,IF(X20&lt;7,1/2,1)))</f>
        <v>7</v>
      </c>
      <c r="W20" s="69">
        <v>6</v>
      </c>
      <c r="X20" s="69">
        <v>11</v>
      </c>
      <c r="Y20" s="76">
        <f t="shared" ref="Y20:Y22" si="20">0.9*60*O20</f>
        <v>682344</v>
      </c>
      <c r="Z20" s="77">
        <f>SUM(AA20:AB20)</f>
        <v>483327</v>
      </c>
      <c r="AA20" s="78">
        <f t="shared" ref="AA20" si="21">4*V20*O20</f>
        <v>353808</v>
      </c>
      <c r="AB20" s="79">
        <f t="shared" ref="AB20" si="22">SUM(4*O20)+(0.5*(R20-15)*O20)</f>
        <v>129519</v>
      </c>
      <c r="AC20" s="80"/>
      <c r="AD20" s="80"/>
      <c r="AE20" s="80"/>
      <c r="AF20" s="80"/>
      <c r="AG20" s="95">
        <f t="shared" ref="AG20" si="23">ROUND(Y20+Z20,0)</f>
        <v>1165671</v>
      </c>
      <c r="AH20" s="95"/>
      <c r="AI20" s="96"/>
      <c r="AJ20" s="97">
        <f t="shared" ref="AJ20" si="24">AG20+AH20+AI20</f>
        <v>1165671</v>
      </c>
      <c r="AK20" s="97">
        <f>AJ20-AJ14</f>
        <v>25616</v>
      </c>
      <c r="AL20" s="98"/>
    </row>
    <row r="21" spans="1:40" s="26" customFormat="1" ht="32.25" customHeight="1" x14ac:dyDescent="0.25">
      <c r="A21" s="57">
        <v>2</v>
      </c>
      <c r="B21" s="170" t="s">
        <v>68</v>
      </c>
      <c r="C21" s="171"/>
      <c r="D21" s="171"/>
      <c r="E21" s="171"/>
      <c r="F21" s="172"/>
      <c r="G21" s="58"/>
      <c r="H21" s="58"/>
      <c r="I21" s="58"/>
      <c r="J21" s="59"/>
      <c r="K21" s="58"/>
      <c r="L21" s="58"/>
      <c r="M21" s="59"/>
      <c r="N21" s="59"/>
      <c r="O21" s="54"/>
      <c r="P21" s="58"/>
      <c r="Q21" s="59"/>
      <c r="R21" s="58"/>
      <c r="S21" s="58"/>
      <c r="T21" s="59"/>
      <c r="U21" s="122"/>
      <c r="V21" s="122"/>
      <c r="W21" s="122"/>
      <c r="X21" s="122"/>
      <c r="Y21" s="123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60"/>
      <c r="AK21" s="118"/>
    </row>
    <row r="22" spans="1:40" s="84" customFormat="1" ht="39" customHeight="1" x14ac:dyDescent="0.25">
      <c r="A22" s="100"/>
      <c r="B22" s="101" t="s">
        <v>58</v>
      </c>
      <c r="C22" s="102" t="s">
        <v>59</v>
      </c>
      <c r="D22" s="102" t="s">
        <v>60</v>
      </c>
      <c r="E22" s="103" t="s">
        <v>61</v>
      </c>
      <c r="F22" s="104">
        <v>2.86</v>
      </c>
      <c r="G22" s="105"/>
      <c r="H22" s="105"/>
      <c r="I22" s="106"/>
      <c r="J22" s="106"/>
      <c r="K22" s="107"/>
      <c r="L22" s="107"/>
      <c r="M22" s="107">
        <f t="shared" ref="M22" si="25">(F22+G22+H22+I22)*25%</f>
        <v>0.71499999999999997</v>
      </c>
      <c r="N22" s="107"/>
      <c r="O22" s="108">
        <f t="shared" ref="O22" si="26">SUM(F22:N22)*2340</f>
        <v>8365.5</v>
      </c>
      <c r="P22" s="102">
        <v>48945</v>
      </c>
      <c r="Q22" s="73">
        <v>45839</v>
      </c>
      <c r="R22" s="109">
        <f>(S22)+(IF(T22=0,0,IF(T22&lt;7,1/2,1)))</f>
        <v>25.5</v>
      </c>
      <c r="S22" s="105">
        <v>25</v>
      </c>
      <c r="T22" s="105">
        <v>6</v>
      </c>
      <c r="U22" s="105">
        <f>(W22*12)+X22</f>
        <v>88</v>
      </c>
      <c r="V22" s="124">
        <f>(W22)+(IF(X22=0,0,IF(X22&lt;7,1/2,1)))</f>
        <v>7.5</v>
      </c>
      <c r="W22" s="105">
        <v>7</v>
      </c>
      <c r="X22" s="105">
        <v>4</v>
      </c>
      <c r="Y22" s="110">
        <f t="shared" si="20"/>
        <v>451737</v>
      </c>
      <c r="Z22" s="111">
        <f t="shared" ref="Z22" si="27">SUM(AA22:AB22)</f>
        <v>328345.875</v>
      </c>
      <c r="AA22" s="112">
        <f>4*V22*O22</f>
        <v>250965</v>
      </c>
      <c r="AB22" s="113">
        <f t="shared" ref="AB22" si="28">SUM(4*O22)+(0.5*(R22-15)*O22)</f>
        <v>77380.875</v>
      </c>
      <c r="AC22" s="114"/>
      <c r="AD22" s="114"/>
      <c r="AE22" s="114"/>
      <c r="AF22" s="114"/>
      <c r="AG22" s="115">
        <f>ROUND(Y22+Z22,0)</f>
        <v>780083</v>
      </c>
      <c r="AH22" s="115">
        <v>0</v>
      </c>
      <c r="AI22" s="116"/>
      <c r="AJ22" s="117">
        <f>AG22+AH22+AI22</f>
        <v>780083</v>
      </c>
      <c r="AK22" s="117">
        <f>AJ22-AJ17</f>
        <v>-33462</v>
      </c>
      <c r="AN22" s="85"/>
    </row>
    <row r="23" spans="1:40" x14ac:dyDescent="0.25">
      <c r="AK23" s="119"/>
    </row>
  </sheetData>
  <mergeCells count="54">
    <mergeCell ref="B13:F13"/>
    <mergeCell ref="B19:F19"/>
    <mergeCell ref="B16:F16"/>
    <mergeCell ref="B21:F21"/>
    <mergeCell ref="AK6:AK8"/>
    <mergeCell ref="B11:E11"/>
    <mergeCell ref="B12:E12"/>
    <mergeCell ref="B18:E18"/>
    <mergeCell ref="AI7:AI8"/>
    <mergeCell ref="AJ7:AJ8"/>
    <mergeCell ref="L7:L8"/>
    <mergeCell ref="M7:M8"/>
    <mergeCell ref="U6:U8"/>
    <mergeCell ref="V6:V8"/>
    <mergeCell ref="W6:X6"/>
    <mergeCell ref="Y6:Y8"/>
    <mergeCell ref="Z6:Z8"/>
    <mergeCell ref="AA6:AB6"/>
    <mergeCell ref="W7:W8"/>
    <mergeCell ref="A2:AG3"/>
    <mergeCell ref="A4:AG4"/>
    <mergeCell ref="AF5:AG5"/>
    <mergeCell ref="AD7:AD8"/>
    <mergeCell ref="AE7:AE8"/>
    <mergeCell ref="AF7:AF8"/>
    <mergeCell ref="AG7:AH7"/>
    <mergeCell ref="AC6:AC8"/>
    <mergeCell ref="AD6:AF6"/>
    <mergeCell ref="AG6:AJ6"/>
    <mergeCell ref="G7:G8"/>
    <mergeCell ref="H7:H8"/>
    <mergeCell ref="I7:I8"/>
    <mergeCell ref="K7:K8"/>
    <mergeCell ref="R6:R8"/>
    <mergeCell ref="S6:T6"/>
    <mergeCell ref="N7:N8"/>
    <mergeCell ref="S7:S8"/>
    <mergeCell ref="T7:T8"/>
    <mergeCell ref="F6:F8"/>
    <mergeCell ref="B15:E15"/>
    <mergeCell ref="AJ5:AK5"/>
    <mergeCell ref="A6:A8"/>
    <mergeCell ref="B6:B8"/>
    <mergeCell ref="C6:C8"/>
    <mergeCell ref="D6:D8"/>
    <mergeCell ref="E6:E8"/>
    <mergeCell ref="X7:X8"/>
    <mergeCell ref="AA7:AA8"/>
    <mergeCell ref="AB7:AB8"/>
    <mergeCell ref="G6:N6"/>
    <mergeCell ref="O6:O8"/>
    <mergeCell ref="P6:P8"/>
    <mergeCell ref="Q6:Q8"/>
    <mergeCell ref="J7:J8"/>
  </mergeCells>
  <printOptions horizontalCentered="1"/>
  <pageMargins left="0.7" right="0.7" top="0.75" bottom="0.75" header="0.3" footer="0.3"/>
  <pageSetup paperSize="8" scale="5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minhtuan6990@gmail.com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Nguyễn Thành Minh</dc:creator>
  <cp:lastModifiedBy>ls vpubnd</cp:lastModifiedBy>
  <cp:lastPrinted>2025-08-23T02:41:47Z</cp:lastPrinted>
  <dcterms:created xsi:type="dcterms:W3CDTF">2024-12-16T01:46:33Z</dcterms:created>
  <dcterms:modified xsi:type="dcterms:W3CDTF">2026-02-04T06:52:52Z</dcterms:modified>
</cp:coreProperties>
</file>